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4995" activeTab="0"/>
  </bookViews>
  <sheets>
    <sheet name="ΠΙΝΑΚΑΣ" sheetId="1" r:id="rId1"/>
    <sheet name="ΔΙΑΓΡΑΜΜΑΤΑ" sheetId="2" r:id="rId2"/>
  </sheets>
  <definedNames/>
  <calcPr fullCalcOnLoad="1"/>
</workbook>
</file>

<file path=xl/sharedStrings.xml><?xml version="1.0" encoding="utf-8"?>
<sst xmlns="http://schemas.openxmlformats.org/spreadsheetml/2006/main" count="43" uniqueCount="33">
  <si>
    <t>ΠΙΝΑΚΑΣ</t>
  </si>
  <si>
    <t>ΠΟΣΟΣΤΟ % ΣΤΟ ΣΥΝΟΛΟ</t>
  </si>
  <si>
    <t>ΣΥΝΟΛΟ</t>
  </si>
  <si>
    <t xml:space="preserve">              </t>
  </si>
  <si>
    <t>ΚΛΙΜΑΚΑ  ΒΑΘΜΟΛΟΓΙΑΣ</t>
  </si>
  <si>
    <t>0,00 - 4,99</t>
  </si>
  <si>
    <t>5,00 - 6,99</t>
  </si>
  <si>
    <t>7,00 - 7,99</t>
  </si>
  <si>
    <t>8,00 - 8,99</t>
  </si>
  <si>
    <t>9,00 - 9,99</t>
  </si>
  <si>
    <t>10,00 - 10,99</t>
  </si>
  <si>
    <t>11,00 - 11,99</t>
  </si>
  <si>
    <t>12,00 - 12,99</t>
  </si>
  <si>
    <t>13,00 - 13,99</t>
  </si>
  <si>
    <t>14,00  - 14,99</t>
  </si>
  <si>
    <t>15,00  - 15,99</t>
  </si>
  <si>
    <t>16,00  - 16,99</t>
  </si>
  <si>
    <t>17,00  -  17,99</t>
  </si>
  <si>
    <t>18,00  -  18,99</t>
  </si>
  <si>
    <t>19,00 -  20,00</t>
  </si>
  <si>
    <t>0,00 - 9,99</t>
  </si>
  <si>
    <t xml:space="preserve">ΠΟΣΟΣΤΟ % </t>
  </si>
  <si>
    <t>ΘΕΩΡΗΤΙΚΗ ΚΑΤΕΥΘΥΝΣΗ</t>
  </si>
  <si>
    <t>ΘΕΤΙΚΗ ΚΑΤΕΥΘΥΝΣΗ</t>
  </si>
  <si>
    <t>ΤΕΧΝΟΛΟΓΙΚΗ ΚΑΤΕΥΘΥΝΣΗ Ι</t>
  </si>
  <si>
    <t>ΤΕΧΝΟΛΟΓΙΚΗ ΚΑΤΕΥΘΥΝΣΗ ΙΙ</t>
  </si>
  <si>
    <t>ΔΙΕΥΘΥΝΣΗ ΟΡΓΑΝΩΣΗΣ &amp; ΔΙΕΞΑΓΩΓΗΣ ΕΞΕΤΑΣΕΩΝ</t>
  </si>
  <si>
    <t>ΥΠΟΥΡΓΕΙΟ ΕΘΝΙΚΗΣ ΠΑΙΔΕΙΑΣ &amp; ΘΡΗΣΚΕΥΜΑΤΩΝ</t>
  </si>
  <si>
    <t>ΥΠΟΨΗΦΙΟΙ</t>
  </si>
  <si>
    <t>ΚΛΙΜΑΚΩΣΗΣ ΤΟΥ ΓΕΝΙΚΟΥ ΒΑΘΜΟΥ ΠΡΟΣΒΑΣΗΣ ΚΑΤA ΚΑΤΕΥΘΥΝΣΗ ΣΤΑ ΜΑΘΗΜΑΤΑ ΤΗΣ ΤΕΛΕΥΤΑΙΑΣ ΤΑΞΗΣ ΓΕΝΙΚΟΥ ΛΥΚΕΙΟΥ ΠΟΥ ΕΞΕΤΑΣΤΗΚΑΝ ΣΕ ΕΘΝΙΚΟ ΕΠΙΠΕΔΟ ΤΟ ΕΤΟΣ 2009</t>
  </si>
  <si>
    <t>10,00 - 20,00</t>
  </si>
  <si>
    <t>ΔΙΑΓΡΑΜΜΑΤΑ ΚΛΙΜΑΚΩΣΗΣ ΓΕΝΙΚΟΥ ΒΑΘΜΟΥ ΠΡΟΣΒΑΣΗΣ ΤΕΛΕΥΤΑΙΑΣ ΤΑΞΗΣ ΓΕΝΙΚΟΥ ΛΥΚΕΙΟΥ ΚΑΤΑ ΚΑΤΕΥΘΥΝΣΗ</t>
  </si>
  <si>
    <t>ΕΤΟΥΣ 2009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</si>
</sst>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10">
    <font>
      <sz val="10"/>
      <name val="Arial Greek"/>
      <family val="0"/>
    </font>
    <font>
      <b/>
      <sz val="11"/>
      <name val="Arial Greek"/>
      <family val="0"/>
    </font>
    <font>
      <b/>
      <sz val="14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sz val="10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2"/>
      <name val="Arial Greek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ΘΕΩΡΗΤΙΚΗ ΚΑΤΕΥΘΥΝΣΗ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ΠΙΝΑΚΑΣ!$C$8:$C$22</c:f>
              <c:numCache>
                <c:ptCount val="15"/>
                <c:pt idx="0">
                  <c:v>2.07</c:v>
                </c:pt>
                <c:pt idx="1">
                  <c:v>7.56</c:v>
                </c:pt>
                <c:pt idx="2">
                  <c:v>8.16</c:v>
                </c:pt>
                <c:pt idx="3">
                  <c:v>7.73</c:v>
                </c:pt>
                <c:pt idx="4">
                  <c:v>7.47</c:v>
                </c:pt>
                <c:pt idx="5">
                  <c:v>7.38</c:v>
                </c:pt>
                <c:pt idx="6">
                  <c:v>7.16</c:v>
                </c:pt>
                <c:pt idx="7">
                  <c:v>6.68</c:v>
                </c:pt>
                <c:pt idx="8">
                  <c:v>6.34</c:v>
                </c:pt>
                <c:pt idx="9">
                  <c:v>5.51</c:v>
                </c:pt>
                <c:pt idx="10">
                  <c:v>5.52</c:v>
                </c:pt>
                <c:pt idx="11">
                  <c:v>4.83</c:v>
                </c:pt>
                <c:pt idx="12">
                  <c:v>4.65</c:v>
                </c:pt>
                <c:pt idx="13">
                  <c:v>8.92</c:v>
                </c:pt>
                <c:pt idx="14">
                  <c:v>10.02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ΘΕΤΙΚΗ ΚΑΤΕΥΘΥΝΣΗ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ΠΙΝΑΚΑΣ!$E$8:$E$22</c:f>
              <c:numCache>
                <c:ptCount val="15"/>
                <c:pt idx="0">
                  <c:v>13.18</c:v>
                </c:pt>
                <c:pt idx="1">
                  <c:v>19.78</c:v>
                </c:pt>
                <c:pt idx="2">
                  <c:v>14.53</c:v>
                </c:pt>
                <c:pt idx="3">
                  <c:v>9.73</c:v>
                </c:pt>
                <c:pt idx="4">
                  <c:v>8.48</c:v>
                </c:pt>
                <c:pt idx="5">
                  <c:v>6.48</c:v>
                </c:pt>
                <c:pt idx="6">
                  <c:v>5.03</c:v>
                </c:pt>
                <c:pt idx="7">
                  <c:v>4.27</c:v>
                </c:pt>
                <c:pt idx="8">
                  <c:v>3.64</c:v>
                </c:pt>
                <c:pt idx="9">
                  <c:v>3.27</c:v>
                </c:pt>
                <c:pt idx="10">
                  <c:v>2.32</c:v>
                </c:pt>
                <c:pt idx="11">
                  <c:v>1.86</c:v>
                </c:pt>
                <c:pt idx="12">
                  <c:v>1.83</c:v>
                </c:pt>
                <c:pt idx="13">
                  <c:v>2.58</c:v>
                </c:pt>
                <c:pt idx="14">
                  <c:v>3.02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ΤΕΧΝΟΛΟΓΙΚΗ ΚΑΤΕΥΘΥΝΣΗ Ι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ΠΙΝΑΚΑΣ!$G$8:$G$22</c:f>
              <c:numCache>
                <c:ptCount val="15"/>
                <c:pt idx="0">
                  <c:v>11.02</c:v>
                </c:pt>
                <c:pt idx="1">
                  <c:v>16.7</c:v>
                </c:pt>
                <c:pt idx="2">
                  <c:v>11.36</c:v>
                </c:pt>
                <c:pt idx="3">
                  <c:v>9.64</c:v>
                </c:pt>
                <c:pt idx="4">
                  <c:v>7.92</c:v>
                </c:pt>
                <c:pt idx="5">
                  <c:v>6.02</c:v>
                </c:pt>
                <c:pt idx="6">
                  <c:v>4.99</c:v>
                </c:pt>
                <c:pt idx="7">
                  <c:v>4.48</c:v>
                </c:pt>
                <c:pt idx="8">
                  <c:v>4.3</c:v>
                </c:pt>
                <c:pt idx="9">
                  <c:v>4.65</c:v>
                </c:pt>
                <c:pt idx="10">
                  <c:v>3.96</c:v>
                </c:pt>
                <c:pt idx="11">
                  <c:v>3.27</c:v>
                </c:pt>
                <c:pt idx="12">
                  <c:v>2.41</c:v>
                </c:pt>
                <c:pt idx="13">
                  <c:v>4.47</c:v>
                </c:pt>
                <c:pt idx="14">
                  <c:v>4.8100000000000005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ΤΕΧΝΟΛΟΓΙΚΗ ΚΑΤΕΥΘΥΝΣΗ ΙΙ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ΠΙΝΑΚΑΣ!$I$8:$I$22</c:f>
              <c:numCache>
                <c:ptCount val="15"/>
                <c:pt idx="0">
                  <c:v>2.89</c:v>
                </c:pt>
                <c:pt idx="1">
                  <c:v>6.86</c:v>
                </c:pt>
                <c:pt idx="2">
                  <c:v>6.93</c:v>
                </c:pt>
                <c:pt idx="3">
                  <c:v>6.65</c:v>
                </c:pt>
                <c:pt idx="4">
                  <c:v>6.57</c:v>
                </c:pt>
                <c:pt idx="5">
                  <c:v>6.76</c:v>
                </c:pt>
                <c:pt idx="6">
                  <c:v>6.52</c:v>
                </c:pt>
                <c:pt idx="7">
                  <c:v>6.41</c:v>
                </c:pt>
                <c:pt idx="8">
                  <c:v>6.34</c:v>
                </c:pt>
                <c:pt idx="9">
                  <c:v>6.03</c:v>
                </c:pt>
                <c:pt idx="10">
                  <c:v>5.84</c:v>
                </c:pt>
                <c:pt idx="11">
                  <c:v>5.34</c:v>
                </c:pt>
                <c:pt idx="12">
                  <c:v>5.41</c:v>
                </c:pt>
                <c:pt idx="13">
                  <c:v>12.09</c:v>
                </c:pt>
                <c:pt idx="14">
                  <c:v>9.360000000000001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ΘΕΩΡΗΤΙΚΗ ΚΑΤΕΥΘΥΝΣΗ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45"/>
          <c:w val="0.9397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ΠΙΝΑΚΑΣ!$B$8:$B$22</c:f>
              <c:numCache>
                <c:ptCount val="15"/>
                <c:pt idx="0">
                  <c:v>733</c:v>
                </c:pt>
                <c:pt idx="1">
                  <c:v>2673</c:v>
                </c:pt>
                <c:pt idx="2">
                  <c:v>2883</c:v>
                </c:pt>
                <c:pt idx="3">
                  <c:v>2733</c:v>
                </c:pt>
                <c:pt idx="4">
                  <c:v>2638</c:v>
                </c:pt>
                <c:pt idx="5">
                  <c:v>2607</c:v>
                </c:pt>
                <c:pt idx="6">
                  <c:v>2529</c:v>
                </c:pt>
                <c:pt idx="7">
                  <c:v>2360</c:v>
                </c:pt>
                <c:pt idx="8">
                  <c:v>2240</c:v>
                </c:pt>
                <c:pt idx="9">
                  <c:v>1949</c:v>
                </c:pt>
                <c:pt idx="10">
                  <c:v>1951</c:v>
                </c:pt>
                <c:pt idx="11">
                  <c:v>1707</c:v>
                </c:pt>
                <c:pt idx="12">
                  <c:v>1644</c:v>
                </c:pt>
                <c:pt idx="13">
                  <c:v>3151</c:v>
                </c:pt>
                <c:pt idx="14">
                  <c:v>3540</c:v>
                </c:pt>
              </c:numCache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ΚΛΙΜΑΚΑ ΒΑΘΜΟΛΟΓΙΑΣ</a:t>
                </a:r>
              </a:p>
            </c:rich>
          </c:tx>
          <c:layout>
            <c:manualLayout>
              <c:xMode val="factor"/>
              <c:yMode val="factor"/>
              <c:x val="0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ΥΠΟΨΗΦΙΟΙ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2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ΘΕΤΙΚΗ ΚΑΤΕΥΘΥΝΣΗ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ΠΙΝΑΚΑΣ!$D$8:$D$22</c:f>
              <c:numCache>
                <c:ptCount val="15"/>
                <c:pt idx="0">
                  <c:v>1337</c:v>
                </c:pt>
                <c:pt idx="1">
                  <c:v>2007</c:v>
                </c:pt>
                <c:pt idx="2">
                  <c:v>1475</c:v>
                </c:pt>
                <c:pt idx="3">
                  <c:v>987</c:v>
                </c:pt>
                <c:pt idx="4">
                  <c:v>861</c:v>
                </c:pt>
                <c:pt idx="5">
                  <c:v>658</c:v>
                </c:pt>
                <c:pt idx="6">
                  <c:v>510</c:v>
                </c:pt>
                <c:pt idx="7">
                  <c:v>433</c:v>
                </c:pt>
                <c:pt idx="8">
                  <c:v>369</c:v>
                </c:pt>
                <c:pt idx="9">
                  <c:v>333</c:v>
                </c:pt>
                <c:pt idx="10">
                  <c:v>235</c:v>
                </c:pt>
                <c:pt idx="11">
                  <c:v>189</c:v>
                </c:pt>
                <c:pt idx="12">
                  <c:v>186</c:v>
                </c:pt>
                <c:pt idx="13">
                  <c:v>262</c:v>
                </c:pt>
                <c:pt idx="14">
                  <c:v>306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ΥΠΟΨΗΦΙΟΙ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6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ΤΕΧΝΟΛΟΓΙΚΗ ΚΑΤΕΥΘΥΝΣΗ IΙ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ΠΙΝΑΚΑΣ!$H$8:$H$22</c:f>
              <c:numCache>
                <c:ptCount val="15"/>
                <c:pt idx="0">
                  <c:v>1119</c:v>
                </c:pt>
                <c:pt idx="1">
                  <c:v>2658</c:v>
                </c:pt>
                <c:pt idx="2">
                  <c:v>2688</c:v>
                </c:pt>
                <c:pt idx="3">
                  <c:v>2580</c:v>
                </c:pt>
                <c:pt idx="4">
                  <c:v>2549</c:v>
                </c:pt>
                <c:pt idx="5">
                  <c:v>2622</c:v>
                </c:pt>
                <c:pt idx="6">
                  <c:v>2529</c:v>
                </c:pt>
                <c:pt idx="7">
                  <c:v>2484</c:v>
                </c:pt>
                <c:pt idx="8">
                  <c:v>2459</c:v>
                </c:pt>
                <c:pt idx="9">
                  <c:v>2339</c:v>
                </c:pt>
                <c:pt idx="10">
                  <c:v>2261</c:v>
                </c:pt>
                <c:pt idx="11">
                  <c:v>2067</c:v>
                </c:pt>
                <c:pt idx="12">
                  <c:v>2099</c:v>
                </c:pt>
                <c:pt idx="13">
                  <c:v>4688</c:v>
                </c:pt>
                <c:pt idx="14">
                  <c:v>3630</c:v>
                </c:pt>
              </c:numCache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ΥΠΟΨΗΦΙΟΙ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ΤΕΧΝΟΛΟΓΙΚΗ ΚΑΤΕΥΘΥΝΣΗ 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ΠΙΝΑΚΑΣ!$A$8:$A$22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ΠΙΝΑΚΑΣ!$F$8:$F$22</c:f>
              <c:numCache>
                <c:ptCount val="15"/>
                <c:pt idx="0">
                  <c:v>64</c:v>
                </c:pt>
                <c:pt idx="1">
                  <c:v>97</c:v>
                </c:pt>
                <c:pt idx="2">
                  <c:v>66</c:v>
                </c:pt>
                <c:pt idx="3">
                  <c:v>56</c:v>
                </c:pt>
                <c:pt idx="4">
                  <c:v>46</c:v>
                </c:pt>
                <c:pt idx="5">
                  <c:v>35</c:v>
                </c:pt>
                <c:pt idx="6">
                  <c:v>29</c:v>
                </c:pt>
                <c:pt idx="7">
                  <c:v>26</c:v>
                </c:pt>
                <c:pt idx="8">
                  <c:v>25</c:v>
                </c:pt>
                <c:pt idx="9">
                  <c:v>27</c:v>
                </c:pt>
                <c:pt idx="10">
                  <c:v>23</c:v>
                </c:pt>
                <c:pt idx="11">
                  <c:v>19</c:v>
                </c:pt>
                <c:pt idx="12">
                  <c:v>14</c:v>
                </c:pt>
                <c:pt idx="13">
                  <c:v>26</c:v>
                </c:pt>
                <c:pt idx="14">
                  <c:v>28</c:v>
                </c:pt>
              </c:numCache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ΚΛΙΜΑΚΑ ΒΑΘΜΟΛΟΓΙΑΣ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ΥΠΟΨΗΦΙΟΙ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133350</xdr:rowOff>
    </xdr:from>
    <xdr:to>
      <xdr:col>7</xdr:col>
      <xdr:colOff>619125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71450" y="85725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4</xdr:row>
      <xdr:rowOff>142875</xdr:rowOff>
    </xdr:from>
    <xdr:to>
      <xdr:col>15</xdr:col>
      <xdr:colOff>647700</xdr:colOff>
      <xdr:row>22</xdr:row>
      <xdr:rowOff>38100</xdr:rowOff>
    </xdr:to>
    <xdr:graphicFrame>
      <xdr:nvGraphicFramePr>
        <xdr:cNvPr id="2" name="Chart 3"/>
        <xdr:cNvGraphicFramePr/>
      </xdr:nvGraphicFramePr>
      <xdr:xfrm>
        <a:off x="5676900" y="866775"/>
        <a:ext cx="5257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152400</xdr:colOff>
      <xdr:row>4</xdr:row>
      <xdr:rowOff>114300</xdr:rowOff>
    </xdr:from>
    <xdr:to>
      <xdr:col>23</xdr:col>
      <xdr:colOff>600075</xdr:colOff>
      <xdr:row>22</xdr:row>
      <xdr:rowOff>9525</xdr:rowOff>
    </xdr:to>
    <xdr:graphicFrame>
      <xdr:nvGraphicFramePr>
        <xdr:cNvPr id="3" name="Chart 5"/>
        <xdr:cNvGraphicFramePr/>
      </xdr:nvGraphicFramePr>
      <xdr:xfrm>
        <a:off x="11125200" y="838200"/>
        <a:ext cx="5248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133350</xdr:colOff>
      <xdr:row>4</xdr:row>
      <xdr:rowOff>133350</xdr:rowOff>
    </xdr:from>
    <xdr:to>
      <xdr:col>31</xdr:col>
      <xdr:colOff>581025</xdr:colOff>
      <xdr:row>22</xdr:row>
      <xdr:rowOff>28575</xdr:rowOff>
    </xdr:to>
    <xdr:graphicFrame>
      <xdr:nvGraphicFramePr>
        <xdr:cNvPr id="4" name="Chart 7"/>
        <xdr:cNvGraphicFramePr/>
      </xdr:nvGraphicFramePr>
      <xdr:xfrm>
        <a:off x="16592550" y="857250"/>
        <a:ext cx="524827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22</xdr:row>
      <xdr:rowOff>142875</xdr:rowOff>
    </xdr:from>
    <xdr:to>
      <xdr:col>7</xdr:col>
      <xdr:colOff>619125</xdr:colOff>
      <xdr:row>40</xdr:row>
      <xdr:rowOff>38100</xdr:rowOff>
    </xdr:to>
    <xdr:graphicFrame>
      <xdr:nvGraphicFramePr>
        <xdr:cNvPr id="5" name="Chart 9"/>
        <xdr:cNvGraphicFramePr/>
      </xdr:nvGraphicFramePr>
      <xdr:xfrm>
        <a:off x="171450" y="3781425"/>
        <a:ext cx="524827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200025</xdr:colOff>
      <xdr:row>23</xdr:row>
      <xdr:rowOff>0</xdr:rowOff>
    </xdr:from>
    <xdr:to>
      <xdr:col>15</xdr:col>
      <xdr:colOff>657225</xdr:colOff>
      <xdr:row>40</xdr:row>
      <xdr:rowOff>57150</xdr:rowOff>
    </xdr:to>
    <xdr:graphicFrame>
      <xdr:nvGraphicFramePr>
        <xdr:cNvPr id="6" name="Chart 10"/>
        <xdr:cNvGraphicFramePr/>
      </xdr:nvGraphicFramePr>
      <xdr:xfrm>
        <a:off x="5686425" y="3800475"/>
        <a:ext cx="52578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142875</xdr:colOff>
      <xdr:row>23</xdr:row>
      <xdr:rowOff>0</xdr:rowOff>
    </xdr:from>
    <xdr:to>
      <xdr:col>31</xdr:col>
      <xdr:colOff>590550</xdr:colOff>
      <xdr:row>40</xdr:row>
      <xdr:rowOff>57150</xdr:rowOff>
    </xdr:to>
    <xdr:graphicFrame>
      <xdr:nvGraphicFramePr>
        <xdr:cNvPr id="7" name="Chart 11"/>
        <xdr:cNvGraphicFramePr/>
      </xdr:nvGraphicFramePr>
      <xdr:xfrm>
        <a:off x="16602075" y="3800475"/>
        <a:ext cx="524827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171450</xdr:colOff>
      <xdr:row>22</xdr:row>
      <xdr:rowOff>152400</xdr:rowOff>
    </xdr:from>
    <xdr:to>
      <xdr:col>23</xdr:col>
      <xdr:colOff>619125</xdr:colOff>
      <xdr:row>40</xdr:row>
      <xdr:rowOff>47625</xdr:rowOff>
    </xdr:to>
    <xdr:graphicFrame>
      <xdr:nvGraphicFramePr>
        <xdr:cNvPr id="8" name="Chart 13"/>
        <xdr:cNvGraphicFramePr/>
      </xdr:nvGraphicFramePr>
      <xdr:xfrm>
        <a:off x="11144250" y="3790950"/>
        <a:ext cx="5248275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13.00390625" style="0" customWidth="1"/>
    <col min="2" max="2" width="14.625" style="0" customWidth="1"/>
    <col min="3" max="3" width="11.125" style="0" customWidth="1"/>
    <col min="4" max="4" width="14.375" style="0" customWidth="1"/>
    <col min="5" max="5" width="11.00390625" style="0" customWidth="1"/>
    <col min="6" max="6" width="14.875" style="0" customWidth="1"/>
    <col min="7" max="7" width="11.00390625" style="0" customWidth="1"/>
    <col min="8" max="8" width="14.375" style="0" customWidth="1"/>
    <col min="9" max="9" width="11.00390625" style="0" customWidth="1"/>
    <col min="10" max="10" width="14.625" style="0" customWidth="1"/>
    <col min="11" max="11" width="12.125" style="0" customWidth="1"/>
  </cols>
  <sheetData>
    <row r="1" spans="1:9" ht="15">
      <c r="A1" s="1" t="s">
        <v>27</v>
      </c>
      <c r="F1" s="2"/>
      <c r="G1" s="2"/>
      <c r="H1" s="2"/>
      <c r="I1" s="2"/>
    </row>
    <row r="2" spans="1:9" ht="15">
      <c r="A2" s="1" t="s">
        <v>26</v>
      </c>
      <c r="F2" s="2"/>
      <c r="G2" s="2"/>
      <c r="H2" s="2"/>
      <c r="I2" s="2"/>
    </row>
    <row r="3" s="3" customFormat="1" ht="18.75" customHeight="1">
      <c r="F3" s="4" t="s">
        <v>0</v>
      </c>
    </row>
    <row r="4" spans="1:11" s="3" customFormat="1" ht="33.75" customHeight="1">
      <c r="A4" s="31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5" customFormat="1" ht="15" customHeight="1">
      <c r="A5" s="34" t="s">
        <v>4</v>
      </c>
      <c r="B5" s="19"/>
      <c r="C5" s="20"/>
      <c r="D5" s="20" t="s">
        <v>3</v>
      </c>
      <c r="E5" s="20"/>
      <c r="F5" s="21"/>
      <c r="G5" s="21"/>
      <c r="H5" s="21"/>
      <c r="I5" s="21"/>
      <c r="J5" s="20"/>
      <c r="K5" s="22"/>
    </row>
    <row r="6" spans="1:11" s="6" customFormat="1" ht="26.25" customHeight="1">
      <c r="A6" s="35"/>
      <c r="B6" s="37" t="s">
        <v>22</v>
      </c>
      <c r="C6" s="37"/>
      <c r="D6" s="37" t="s">
        <v>23</v>
      </c>
      <c r="E6" s="37"/>
      <c r="F6" s="33" t="s">
        <v>24</v>
      </c>
      <c r="G6" s="33"/>
      <c r="H6" s="33" t="s">
        <v>25</v>
      </c>
      <c r="I6" s="33"/>
      <c r="J6" s="33" t="s">
        <v>2</v>
      </c>
      <c r="K6" s="33"/>
    </row>
    <row r="7" spans="1:11" s="6" customFormat="1" ht="39.75" customHeight="1">
      <c r="A7" s="36"/>
      <c r="B7" s="23" t="s">
        <v>28</v>
      </c>
      <c r="C7" s="23" t="s">
        <v>21</v>
      </c>
      <c r="D7" s="23" t="s">
        <v>28</v>
      </c>
      <c r="E7" s="23" t="s">
        <v>21</v>
      </c>
      <c r="F7" s="23" t="s">
        <v>28</v>
      </c>
      <c r="G7" s="23" t="s">
        <v>21</v>
      </c>
      <c r="H7" s="23" t="s">
        <v>28</v>
      </c>
      <c r="I7" s="23" t="s">
        <v>21</v>
      </c>
      <c r="J7" s="23" t="s">
        <v>28</v>
      </c>
      <c r="K7" s="23" t="s">
        <v>1</v>
      </c>
    </row>
    <row r="8" spans="1:11" s="10" customFormat="1" ht="19.5" customHeight="1">
      <c r="A8" s="7" t="s">
        <v>19</v>
      </c>
      <c r="B8" s="7">
        <v>733</v>
      </c>
      <c r="C8" s="8">
        <v>2.07</v>
      </c>
      <c r="D8" s="9">
        <v>1337</v>
      </c>
      <c r="E8" s="8">
        <v>13.18</v>
      </c>
      <c r="F8" s="9">
        <v>64</v>
      </c>
      <c r="G8" s="8">
        <v>11.02</v>
      </c>
      <c r="H8" s="9">
        <v>1119</v>
      </c>
      <c r="I8" s="8">
        <v>2.89</v>
      </c>
      <c r="J8" s="9">
        <f>B8+D8+F8+H8</f>
        <v>3253</v>
      </c>
      <c r="K8" s="8">
        <f>J8*100/84839</f>
        <v>3.834321479508245</v>
      </c>
    </row>
    <row r="9" spans="1:11" s="10" customFormat="1" ht="19.5" customHeight="1">
      <c r="A9" s="11" t="s">
        <v>18</v>
      </c>
      <c r="B9" s="11">
        <v>2673</v>
      </c>
      <c r="C9" s="8">
        <v>7.56</v>
      </c>
      <c r="D9" s="24">
        <v>2007</v>
      </c>
      <c r="E9" s="8">
        <v>19.78</v>
      </c>
      <c r="F9" s="24">
        <v>97</v>
      </c>
      <c r="G9" s="8">
        <v>16.7</v>
      </c>
      <c r="H9" s="9">
        <v>2658</v>
      </c>
      <c r="I9" s="8">
        <v>6.86</v>
      </c>
      <c r="J9" s="9">
        <f aca="true" t="shared" si="0" ref="J9:J23">B9+D9+F9+H9</f>
        <v>7435</v>
      </c>
      <c r="K9" s="8">
        <f aca="true" t="shared" si="1" ref="K9:K23">J9*100/84839</f>
        <v>8.76365822322281</v>
      </c>
    </row>
    <row r="10" spans="1:11" s="10" customFormat="1" ht="19.5" customHeight="1">
      <c r="A10" s="11" t="s">
        <v>17</v>
      </c>
      <c r="B10" s="11">
        <v>2883</v>
      </c>
      <c r="C10" s="8">
        <v>8.16</v>
      </c>
      <c r="D10" s="24">
        <v>1475</v>
      </c>
      <c r="E10" s="8">
        <v>14.53</v>
      </c>
      <c r="F10" s="24">
        <v>66</v>
      </c>
      <c r="G10" s="8">
        <v>11.36</v>
      </c>
      <c r="H10" s="9">
        <v>2688</v>
      </c>
      <c r="I10" s="8">
        <v>6.93</v>
      </c>
      <c r="J10" s="9">
        <f t="shared" si="0"/>
        <v>7112</v>
      </c>
      <c r="K10" s="8">
        <f t="shared" si="1"/>
        <v>8.38293709261071</v>
      </c>
    </row>
    <row r="11" spans="1:11" s="10" customFormat="1" ht="19.5" customHeight="1">
      <c r="A11" s="11" t="s">
        <v>16</v>
      </c>
      <c r="B11" s="11">
        <v>2733</v>
      </c>
      <c r="C11" s="8">
        <v>7.73</v>
      </c>
      <c r="D11" s="24">
        <v>987</v>
      </c>
      <c r="E11" s="8">
        <v>9.73</v>
      </c>
      <c r="F11" s="25">
        <v>56</v>
      </c>
      <c r="G11" s="8">
        <v>9.64</v>
      </c>
      <c r="H11" s="9">
        <v>2580</v>
      </c>
      <c r="I11" s="8">
        <v>6.65</v>
      </c>
      <c r="J11" s="9">
        <f t="shared" si="0"/>
        <v>6356</v>
      </c>
      <c r="K11" s="8">
        <f t="shared" si="1"/>
        <v>7.491837480404059</v>
      </c>
    </row>
    <row r="12" spans="1:11" s="10" customFormat="1" ht="19.5" customHeight="1">
      <c r="A12" s="11" t="s">
        <v>15</v>
      </c>
      <c r="B12" s="11">
        <v>2638</v>
      </c>
      <c r="C12" s="8">
        <v>7.47</v>
      </c>
      <c r="D12" s="24">
        <v>861</v>
      </c>
      <c r="E12" s="8">
        <v>8.48</v>
      </c>
      <c r="F12" s="24">
        <v>46</v>
      </c>
      <c r="G12" s="8">
        <v>7.92</v>
      </c>
      <c r="H12" s="9">
        <v>2549</v>
      </c>
      <c r="I12" s="8">
        <v>6.57</v>
      </c>
      <c r="J12" s="9">
        <f t="shared" si="0"/>
        <v>6094</v>
      </c>
      <c r="K12" s="8">
        <f t="shared" si="1"/>
        <v>7.18301724442768</v>
      </c>
    </row>
    <row r="13" spans="1:11" s="10" customFormat="1" ht="19.5" customHeight="1">
      <c r="A13" s="11" t="s">
        <v>14</v>
      </c>
      <c r="B13" s="11">
        <v>2607</v>
      </c>
      <c r="C13" s="8">
        <v>7.38</v>
      </c>
      <c r="D13" s="24">
        <v>658</v>
      </c>
      <c r="E13" s="8">
        <v>6.48</v>
      </c>
      <c r="F13" s="24">
        <v>35</v>
      </c>
      <c r="G13" s="8">
        <v>6.02</v>
      </c>
      <c r="H13" s="9">
        <v>2622</v>
      </c>
      <c r="I13" s="8">
        <v>6.76</v>
      </c>
      <c r="J13" s="9">
        <f t="shared" si="0"/>
        <v>5922</v>
      </c>
      <c r="K13" s="8">
        <f t="shared" si="1"/>
        <v>6.98028029561876</v>
      </c>
    </row>
    <row r="14" spans="1:11" s="10" customFormat="1" ht="19.5" customHeight="1">
      <c r="A14" s="11" t="s">
        <v>13</v>
      </c>
      <c r="B14" s="11">
        <v>2529</v>
      </c>
      <c r="C14" s="8">
        <v>7.16</v>
      </c>
      <c r="D14" s="24">
        <v>510</v>
      </c>
      <c r="E14" s="8">
        <v>5.03</v>
      </c>
      <c r="F14" s="24">
        <v>29</v>
      </c>
      <c r="G14" s="8">
        <v>4.99</v>
      </c>
      <c r="H14" s="9">
        <v>2529</v>
      </c>
      <c r="I14" s="8">
        <v>6.52</v>
      </c>
      <c r="J14" s="9">
        <f t="shared" si="0"/>
        <v>5597</v>
      </c>
      <c r="K14" s="8">
        <f t="shared" si="1"/>
        <v>6.597201758625161</v>
      </c>
    </row>
    <row r="15" spans="1:11" s="10" customFormat="1" ht="19.5" customHeight="1">
      <c r="A15" s="11" t="s">
        <v>12</v>
      </c>
      <c r="B15" s="11">
        <v>2360</v>
      </c>
      <c r="C15" s="8">
        <v>6.68</v>
      </c>
      <c r="D15" s="24">
        <v>433</v>
      </c>
      <c r="E15" s="8">
        <v>4.27</v>
      </c>
      <c r="F15" s="24">
        <v>26</v>
      </c>
      <c r="G15" s="8">
        <v>4.48</v>
      </c>
      <c r="H15" s="9">
        <v>2484</v>
      </c>
      <c r="I15" s="8">
        <v>6.41</v>
      </c>
      <c r="J15" s="9">
        <f>B15+D15+F15+H15</f>
        <v>5303</v>
      </c>
      <c r="K15" s="8">
        <f t="shared" si="1"/>
        <v>6.250663020544796</v>
      </c>
    </row>
    <row r="16" spans="1:11" s="10" customFormat="1" ht="19.5" customHeight="1">
      <c r="A16" s="11" t="s">
        <v>11</v>
      </c>
      <c r="B16" s="11">
        <v>2240</v>
      </c>
      <c r="C16" s="8">
        <v>6.34</v>
      </c>
      <c r="D16" s="24">
        <v>369</v>
      </c>
      <c r="E16" s="8">
        <v>3.64</v>
      </c>
      <c r="F16" s="24">
        <v>25</v>
      </c>
      <c r="G16" s="8">
        <v>4.3</v>
      </c>
      <c r="H16" s="9">
        <v>2459</v>
      </c>
      <c r="I16" s="8">
        <v>6.34</v>
      </c>
      <c r="J16" s="9">
        <f t="shared" si="0"/>
        <v>5093</v>
      </c>
      <c r="K16" s="8">
        <f>J16*100/84839</f>
        <v>6.003135350487394</v>
      </c>
    </row>
    <row r="17" spans="1:11" s="10" customFormat="1" ht="19.5" customHeight="1">
      <c r="A17" s="11" t="s">
        <v>10</v>
      </c>
      <c r="B17" s="11">
        <v>1949</v>
      </c>
      <c r="C17" s="8">
        <v>5.51</v>
      </c>
      <c r="D17" s="24">
        <v>333</v>
      </c>
      <c r="E17" s="8">
        <v>3.27</v>
      </c>
      <c r="F17" s="24">
        <v>27</v>
      </c>
      <c r="G17" s="8">
        <v>4.65</v>
      </c>
      <c r="H17" s="9">
        <v>2339</v>
      </c>
      <c r="I17" s="8">
        <v>6.03</v>
      </c>
      <c r="J17" s="9">
        <f t="shared" si="0"/>
        <v>4648</v>
      </c>
      <c r="K17" s="8">
        <f t="shared" si="1"/>
        <v>5.4786124306038495</v>
      </c>
    </row>
    <row r="18" spans="1:11" s="10" customFormat="1" ht="19.5" customHeight="1">
      <c r="A18" s="11" t="s">
        <v>9</v>
      </c>
      <c r="B18" s="11">
        <v>1951</v>
      </c>
      <c r="C18" s="8">
        <v>5.52</v>
      </c>
      <c r="D18" s="24">
        <v>235</v>
      </c>
      <c r="E18" s="8">
        <v>2.32</v>
      </c>
      <c r="F18" s="24">
        <v>23</v>
      </c>
      <c r="G18" s="8">
        <v>3.96</v>
      </c>
      <c r="H18" s="9">
        <v>2261</v>
      </c>
      <c r="I18" s="8">
        <v>5.84</v>
      </c>
      <c r="J18" s="9">
        <f t="shared" si="0"/>
        <v>4470</v>
      </c>
      <c r="K18" s="8">
        <f t="shared" si="1"/>
        <v>5.268803262650432</v>
      </c>
    </row>
    <row r="19" spans="1:11" s="10" customFormat="1" ht="19.5" customHeight="1">
      <c r="A19" s="11" t="s">
        <v>8</v>
      </c>
      <c r="B19" s="11">
        <v>1707</v>
      </c>
      <c r="C19" s="8">
        <v>4.83</v>
      </c>
      <c r="D19" s="24">
        <v>189</v>
      </c>
      <c r="E19" s="8">
        <v>1.86</v>
      </c>
      <c r="F19" s="24">
        <v>19</v>
      </c>
      <c r="G19" s="8">
        <v>3.27</v>
      </c>
      <c r="H19" s="9">
        <v>2067</v>
      </c>
      <c r="I19" s="8">
        <v>5.34</v>
      </c>
      <c r="J19" s="9">
        <f t="shared" si="0"/>
        <v>3982</v>
      </c>
      <c r="K19" s="8">
        <f t="shared" si="1"/>
        <v>4.693596105564658</v>
      </c>
    </row>
    <row r="20" spans="1:11" s="10" customFormat="1" ht="19.5" customHeight="1">
      <c r="A20" s="11" t="s">
        <v>7</v>
      </c>
      <c r="B20" s="11">
        <v>1644</v>
      </c>
      <c r="C20" s="8">
        <v>4.65</v>
      </c>
      <c r="D20" s="24">
        <v>186</v>
      </c>
      <c r="E20" s="8">
        <v>1.83</v>
      </c>
      <c r="F20" s="24">
        <v>14</v>
      </c>
      <c r="G20" s="8">
        <v>2.41</v>
      </c>
      <c r="H20" s="24">
        <v>2099</v>
      </c>
      <c r="I20" s="8">
        <v>5.41</v>
      </c>
      <c r="J20" s="9">
        <f t="shared" si="0"/>
        <v>3943</v>
      </c>
      <c r="K20" s="8">
        <f>J20*100/84839</f>
        <v>4.647626681125426</v>
      </c>
    </row>
    <row r="21" spans="1:11" s="10" customFormat="1" ht="19.5" customHeight="1">
      <c r="A21" s="11" t="s">
        <v>6</v>
      </c>
      <c r="B21" s="11">
        <f>1633+1518</f>
        <v>3151</v>
      </c>
      <c r="C21" s="8">
        <f>4.62+4.3</f>
        <v>8.92</v>
      </c>
      <c r="D21" s="24">
        <f>133+129</f>
        <v>262</v>
      </c>
      <c r="E21" s="8">
        <f>1.31+1.27</f>
        <v>2.58</v>
      </c>
      <c r="F21" s="25">
        <f>10+16</f>
        <v>26</v>
      </c>
      <c r="G21" s="12">
        <f>1.72+2.75</f>
        <v>4.47</v>
      </c>
      <c r="H21" s="25">
        <f>2288+2400</f>
        <v>4688</v>
      </c>
      <c r="I21" s="8">
        <f>5.9+6.19</f>
        <v>12.09</v>
      </c>
      <c r="J21" s="9">
        <f t="shared" si="0"/>
        <v>8127</v>
      </c>
      <c r="K21" s="8">
        <f>J21*100/84839</f>
        <v>9.57932083122149</v>
      </c>
    </row>
    <row r="22" spans="1:11" s="10" customFormat="1" ht="19.5" customHeight="1">
      <c r="A22" s="11" t="s">
        <v>5</v>
      </c>
      <c r="B22" s="11">
        <f>74+160+547+1149+1610</f>
        <v>3540</v>
      </c>
      <c r="C22" s="12">
        <f>4.56+3.25+1.55+0.45+0.21</f>
        <v>10.02</v>
      </c>
      <c r="D22" s="24">
        <f>120+99+61+24+2</f>
        <v>306</v>
      </c>
      <c r="E22" s="12">
        <f>1.18+0.98+0.6+0.24+0.02</f>
        <v>3.02</v>
      </c>
      <c r="F22" s="24">
        <f>16+7+3+1+1</f>
        <v>28</v>
      </c>
      <c r="G22" s="12">
        <f>2.75+1.2+0.52+0.17+0.17</f>
        <v>4.8100000000000005</v>
      </c>
      <c r="H22" s="24">
        <f>2104+978+283+148+117</f>
        <v>3630</v>
      </c>
      <c r="I22" s="12">
        <f>5.43+2.52+0.73+0.38+0.3</f>
        <v>9.360000000000001</v>
      </c>
      <c r="J22" s="9">
        <f t="shared" si="0"/>
        <v>7504</v>
      </c>
      <c r="K22" s="8">
        <f t="shared" si="1"/>
        <v>8.844988743384528</v>
      </c>
    </row>
    <row r="23" spans="1:11" s="10" customFormat="1" ht="24.75" customHeight="1">
      <c r="A23" s="11" t="s">
        <v>2</v>
      </c>
      <c r="B23" s="7">
        <f>SUM(B8:B22)</f>
        <v>35338</v>
      </c>
      <c r="C23" s="8">
        <f aca="true" t="shared" si="2" ref="C23:I23">SUM(C8:C22)</f>
        <v>100</v>
      </c>
      <c r="D23" s="9">
        <f t="shared" si="2"/>
        <v>10148</v>
      </c>
      <c r="E23" s="8">
        <f t="shared" si="2"/>
        <v>99.99999999999999</v>
      </c>
      <c r="F23" s="9">
        <f t="shared" si="2"/>
        <v>581</v>
      </c>
      <c r="G23" s="8">
        <f t="shared" si="2"/>
        <v>99.99999999999999</v>
      </c>
      <c r="H23" s="9">
        <f t="shared" si="2"/>
        <v>38772</v>
      </c>
      <c r="I23" s="8">
        <f t="shared" si="2"/>
        <v>100</v>
      </c>
      <c r="J23" s="9">
        <f t="shared" si="0"/>
        <v>84839</v>
      </c>
      <c r="K23" s="8">
        <f t="shared" si="1"/>
        <v>100</v>
      </c>
    </row>
    <row r="24" s="13" customFormat="1" ht="12">
      <c r="K24" s="14"/>
    </row>
    <row r="25" spans="1:11" s="26" customFormat="1" ht="12">
      <c r="A25" s="27" t="s">
        <v>30</v>
      </c>
      <c r="B25" s="29">
        <f>SUM(B8:B17)</f>
        <v>23345</v>
      </c>
      <c r="C25" s="28">
        <f aca="true" t="shared" si="3" ref="C25:K25">SUM(C8:C17)</f>
        <v>66.06</v>
      </c>
      <c r="D25" s="29">
        <f t="shared" si="3"/>
        <v>8970</v>
      </c>
      <c r="E25" s="28">
        <f>SUM(E8:E17)</f>
        <v>88.39</v>
      </c>
      <c r="F25" s="29">
        <f t="shared" si="3"/>
        <v>471</v>
      </c>
      <c r="G25" s="28">
        <f t="shared" si="3"/>
        <v>81.08</v>
      </c>
      <c r="H25" s="29">
        <f t="shared" si="3"/>
        <v>24027</v>
      </c>
      <c r="I25" s="28">
        <f t="shared" si="3"/>
        <v>61.959999999999994</v>
      </c>
      <c r="J25" s="29">
        <f t="shared" si="3"/>
        <v>56813</v>
      </c>
      <c r="K25" s="28">
        <f t="shared" si="3"/>
        <v>66.96566437605347</v>
      </c>
    </row>
    <row r="26" spans="1:11" s="13" customFormat="1" ht="12">
      <c r="A26" s="15" t="s">
        <v>20</v>
      </c>
      <c r="B26" s="16">
        <f>B18+B19+B20+B21+B22</f>
        <v>11993</v>
      </c>
      <c r="C26" s="17">
        <f aca="true" t="shared" si="4" ref="C26:J26">C18+C19+C20+C21+C22</f>
        <v>33.94</v>
      </c>
      <c r="D26" s="18">
        <f t="shared" si="4"/>
        <v>1178</v>
      </c>
      <c r="E26" s="17">
        <f t="shared" si="4"/>
        <v>11.61</v>
      </c>
      <c r="F26" s="18">
        <f t="shared" si="4"/>
        <v>110</v>
      </c>
      <c r="G26" s="17">
        <f t="shared" si="4"/>
        <v>18.92</v>
      </c>
      <c r="H26" s="18">
        <f t="shared" si="4"/>
        <v>14745</v>
      </c>
      <c r="I26" s="17">
        <f t="shared" si="4"/>
        <v>38.04</v>
      </c>
      <c r="J26" s="18">
        <f t="shared" si="4"/>
        <v>28026</v>
      </c>
      <c r="K26" s="17">
        <f>K18+K19+K20+K21+K22</f>
        <v>33.03433562394653</v>
      </c>
    </row>
  </sheetData>
  <mergeCells count="7">
    <mergeCell ref="A4:K4"/>
    <mergeCell ref="H6:I6"/>
    <mergeCell ref="J6:K6"/>
    <mergeCell ref="A5:A7"/>
    <mergeCell ref="B6:C6"/>
    <mergeCell ref="D6:E6"/>
    <mergeCell ref="F6:G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S1">
      <selection activeCell="Y33" sqref="Y33"/>
    </sheetView>
  </sheetViews>
  <sheetFormatPr defaultColWidth="9.00390625" defaultRowHeight="12.75"/>
  <sheetData>
    <row r="2" spans="1:32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 t="s">
        <v>31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15.75">
      <c r="A3" s="38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8" t="s">
        <v>32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8" ht="12.75">
      <c r="R8" s="30"/>
    </row>
  </sheetData>
  <mergeCells count="4">
    <mergeCell ref="A2:P2"/>
    <mergeCell ref="Q2:AF2"/>
    <mergeCell ref="A3:P3"/>
    <mergeCell ref="Q3:AF3"/>
  </mergeCells>
  <printOptions/>
  <pageMargins left="0" right="0" top="0" bottom="0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Andreas</cp:lastModifiedBy>
  <cp:lastPrinted>2009-06-25T06:11:51Z</cp:lastPrinted>
  <dcterms:created xsi:type="dcterms:W3CDTF">2003-07-02T18:47:20Z</dcterms:created>
  <dcterms:modified xsi:type="dcterms:W3CDTF">2009-06-25T12:12:30Z</dcterms:modified>
  <cp:category/>
  <cp:version/>
  <cp:contentType/>
  <cp:contentStatus/>
</cp:coreProperties>
</file>